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04\"/>
    </mc:Choice>
  </mc:AlternateContent>
  <xr:revisionPtr revIDLastSave="0" documentId="13_ncr:1_{D3E644DB-6E1C-4109-B95F-50D6898069AB}" xr6:coauthVersionLast="47" xr6:coauthVersionMax="47" xr10:uidLastSave="{00000000-0000-0000-0000-000000000000}"/>
  <bookViews>
    <workbookView xWindow="-336" yWindow="2388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F69" i="2"/>
  <c r="F70" i="2" s="1"/>
  <c r="F72" i="2" s="1"/>
  <c r="F73" i="2" s="1"/>
  <c r="F74" i="2" s="1"/>
  <c r="G68" i="2"/>
  <c r="G69" i="2" s="1"/>
  <c r="G70" i="2" s="1"/>
  <c r="G72" i="2" s="1"/>
  <c r="G73" i="2" s="1"/>
  <c r="G74" i="2" s="1"/>
  <c r="C39" i="1" s="1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H60" i="2" s="1"/>
  <c r="D60" i="2"/>
  <c r="H59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2" i="2"/>
  <c r="H30" i="2" l="1"/>
  <c r="H42" i="2"/>
  <c r="C32" i="1"/>
  <c r="C34" i="1" s="1"/>
  <c r="H39" i="2"/>
  <c r="H23" i="2"/>
  <c r="C31" i="1"/>
  <c r="H69" i="2"/>
  <c r="D70" i="2"/>
  <c r="H68" i="2"/>
  <c r="H70" i="2" l="1"/>
  <c r="D72" i="2"/>
  <c r="D73" i="2" l="1"/>
  <c r="H72" i="2"/>
  <c r="D74" i="2" l="1"/>
  <c r="H73" i="2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<sst xmlns="http://schemas.openxmlformats.org/spreadsheetml/2006/main" count="343" uniqueCount="156">
  <si>
    <t>СВОДКА ЗАТРАТ</t>
  </si>
  <si>
    <t>P_0604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</si>
  <si>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</si>
  <si>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</si>
  <si>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</si>
  <si>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</si>
  <si>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</si>
  <si>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</si>
  <si>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</si>
  <si>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</si>
  <si>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</si>
  <si>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</si>
  <si>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</si>
  <si>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</si>
  <si>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</si>
  <si>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</si>
  <si>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</si>
  <si>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</si>
  <si>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</si>
  <si>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</si>
  <si>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</si>
  <si>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</si>
  <si>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</si>
  <si>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</si>
  <si>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</si>
  <si>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</si>
  <si>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</si>
  <si>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</si>
  <si>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</si>
  <si>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</si>
  <si>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</si>
  <si>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</si>
  <si>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</si>
  <si>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</si>
  <si>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</si>
  <si>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</si>
  <si>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</si>
  <si>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</si>
  <si>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</si>
  <si>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</si>
  <si>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</si>
  <si>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</si>
  <si>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</si>
  <si>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</si>
  <si>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</si>
  <si>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</si>
  <si>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</si>
  <si>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</si>
  <si>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</si>
  <si>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</si>
  <si>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</si>
  <si>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</si>
  <si>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</si>
  <si>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</si>
  <si>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</si>
  <si>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</si>
  <si>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</si>
  <si>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</si>
  <si>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</si>
  <si>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</si>
  <si>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</si>
  <si>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</si>
  <si>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</si>
  <si>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</si>
  <si>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</si>
  <si>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</si>
  <si>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</si>
  <si>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</si>
  <si>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</si>
  <si>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</si>
  <si>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</si>
  <si>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</si>
  <si>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</si>
  <si>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</si>
  <si>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</si>
  <si>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</si>
  <si>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</si>
  <si>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</si>
  <si>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</si>
  <si>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</si>
  <si>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</si>
  <si>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</si>
  <si>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</si>
  <si>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</si>
  <si>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</si>
  <si>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</si>
  <si>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</si>
  <si>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</si>
  <si>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</si>
  <si>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</si>
  <si>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</si>
  <si>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</si>
  <si>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</si>
  <si>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</si>
  <si>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</si>
  <si>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</si>
  <si>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</si>
  <si>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</si>
  <si>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</si>
  <si>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</si>
  <si>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</si>
  <si>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</si>
  <si>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</si>
  <si>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</si>
  <si>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</si>
  <si>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</si>
  <si>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</si>
  <si>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</si>
  <si>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</si>
  <si>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</si>
  <si>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</si>
  <si>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</si>
  <si>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</si>
  <si>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</si>
  <si>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</si>
  <si>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</si>
  <si>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</si>
  <si>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</si>
  <si>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</si>
  <si>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</si>
  <si>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</si>
  <si>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</si>
  <si>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</si>
  <si>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</si>
  <si>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</si>
  <si>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</si>
  <si>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</si>
  <si>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</si>
  <si>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</si>
  <si>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</si>
  <si>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</si>
  <si>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</si>
  <si>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</si>
  <si>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</si>
  <si>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</si>
  <si>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</si>
  <si>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</si>
  <si>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</si>
  <si>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</si>
  <si>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</si>
  <si>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</si>
  <si>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</si>
  <si>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</si>
  <si>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</si>
  <si>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</si>
  <si>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</si>
  <si>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</si>
  <si>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</si>
  <si>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</si>
  <si>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</si>
  <si>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</si>
  <si>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</si>
  <si>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</si>
  <si>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</si>
  <si>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</si>
  <si>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 №1060613 (ТП-613) до ж/д 6-ТИ-4 +КЛ-0,4кВ на Лифт (трехцепная протяженностью 0,135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</si>
</sst>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0.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17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85" zoomScaleNormal="85" workbookViewId="0">
      <selection activeCell="B24" sqref="B24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141</v>
      </c>
      <c r="C26" s="54"/>
      <c r="D26" s="51"/>
      <c r="E26" s="51"/>
      <c r="F26" s="51"/>
      <c r="G26" s="52"/>
      <c r="H26" s="52" t="s">
        <v>142</v>
      </c>
      <c r="I26" s="52"/>
    </row>
    <row r="27" spans="1:9" ht="16.95" customHeight="1" x14ac:dyDescent="0.3">
      <c r="A27" s="55" t="s">
        <v>6</v>
      </c>
      <c r="B27" s="53" t="s">
        <v>143</v>
      </c>
      <c r="C27" s="56">
        <v>0</v>
      </c>
      <c r="D27" s="57"/>
      <c r="E27" s="57"/>
      <c r="F27" s="57"/>
      <c r="G27" s="58" t="s">
        <v>144</v>
      </c>
      <c r="H27" s="58" t="s">
        <v>145</v>
      </c>
      <c r="I27" s="58" t="s">
        <v>146</v>
      </c>
    </row>
    <row r="28" spans="1:9" ht="16.95" customHeight="1" x14ac:dyDescent="0.3">
      <c r="A28" s="55" t="s">
        <v>7</v>
      </c>
      <c r="B28" s="53" t="s">
        <v>147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148</v>
      </c>
      <c r="C29" s="62">
        <f>ССР!G65*1.2</f>
        <v>578.13214220442001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578.13214220442001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149</v>
      </c>
      <c r="C31" s="62">
        <f>C30-ROUND(C30/1.2,5)</f>
        <v>96.355352204420001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150</v>
      </c>
      <c r="C32" s="67">
        <f>C30*I37</f>
        <v>639.72314848668918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138</v>
      </c>
      <c r="C33" s="62">
        <v>0.67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151</v>
      </c>
      <c r="C34" s="67">
        <f>C32*C33</f>
        <v>428.61450948608177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152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143</v>
      </c>
      <c r="C37" s="76">
        <f>ССР!D74+ССР!E74</f>
        <v>6706.2515081046477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148</v>
      </c>
      <c r="C39" s="76">
        <f>ССР!G74-'Сводка затрат'!C29</f>
        <v>213.12389810711011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6919.3754062117578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149</v>
      </c>
      <c r="C41" s="62">
        <f>C40-ROUND(C40/1.2,5)</f>
        <v>1153.2292362117578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150</v>
      </c>
      <c r="C42" s="77">
        <f>C40*I38</f>
        <v>8026.4221915668413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138</v>
      </c>
      <c r="C43" s="62">
        <f>C33</f>
        <v>0.67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151</v>
      </c>
      <c r="C44" s="67">
        <f>C42*C43</f>
        <v>5377.7028683497838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153</v>
      </c>
      <c r="C46" s="103">
        <f>C34+C44</f>
        <v>5806.317377835866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2.1539062500000001E-2</v>
      </c>
      <c r="D4" s="27">
        <v>5103.9171675885</v>
      </c>
      <c r="E4" s="26">
        <v>6</v>
      </c>
      <c r="F4" s="26"/>
      <c r="G4" s="27">
        <v>109.93359086751001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6.2812500000000004E-3</v>
      </c>
      <c r="D5" s="27">
        <v>818.22700652441995</v>
      </c>
      <c r="E5" s="26">
        <v>6</v>
      </c>
      <c r="F5" s="26"/>
      <c r="G5" s="27">
        <v>5.1394883847315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0.61058823529411999</v>
      </c>
      <c r="D6" s="27">
        <v>1662.7573397988001</v>
      </c>
      <c r="E6" s="26">
        <v>0.4</v>
      </c>
      <c r="F6" s="26"/>
      <c r="G6" s="27">
        <v>1015.2600698301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3.5294117647059003E-2</v>
      </c>
      <c r="D7" s="27">
        <v>1363.9187907776</v>
      </c>
      <c r="E7" s="26">
        <v>0.4</v>
      </c>
      <c r="F7" s="26"/>
      <c r="G7" s="27">
        <v>48.138310262738997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0.53294117647059003</v>
      </c>
      <c r="D8" s="27">
        <v>1049.6719013825</v>
      </c>
      <c r="E8" s="26">
        <v>0.4</v>
      </c>
      <c r="F8" s="26"/>
      <c r="G8" s="27">
        <v>559.41337803091005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0.12</v>
      </c>
      <c r="D9" s="27">
        <v>6808.6826035618997</v>
      </c>
      <c r="E9" s="26">
        <v>0.4</v>
      </c>
      <c r="F9" s="26"/>
      <c r="G9" s="27">
        <v>817.04191242743002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139.64976655965</v>
      </c>
      <c r="E25" s="20">
        <v>9.5103418306020995</v>
      </c>
      <c r="F25" s="20">
        <v>0</v>
      </c>
      <c r="G25" s="20">
        <v>0</v>
      </c>
      <c r="H25" s="20">
        <v>149.16010839025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4724.8941176470998</v>
      </c>
      <c r="E26" s="20">
        <v>310.02352941176002</v>
      </c>
      <c r="F26" s="20">
        <v>0</v>
      </c>
      <c r="G26" s="20">
        <v>0</v>
      </c>
      <c r="H26" s="20">
        <v>5034.9176470588</v>
      </c>
    </row>
    <row r="27" spans="1:8" ht="16.95" customHeight="1" x14ac:dyDescent="0.3">
      <c r="A27" s="6"/>
      <c r="B27" s="9"/>
      <c r="C27" s="9" t="s">
        <v>28</v>
      </c>
      <c r="D27" s="20">
        <v>4864.5438842066997</v>
      </c>
      <c r="E27" s="20">
        <v>319.53387124237003</v>
      </c>
      <c r="F27" s="20">
        <v>0</v>
      </c>
      <c r="G27" s="20">
        <v>0</v>
      </c>
      <c r="H27" s="20">
        <v>5184.0777554490996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4864.5438842066997</v>
      </c>
      <c r="E43" s="20">
        <v>319.53387124237003</v>
      </c>
      <c r="F43" s="20">
        <v>0</v>
      </c>
      <c r="G43" s="20">
        <v>0</v>
      </c>
      <c r="H43" s="20">
        <v>5184.0777554490996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2.792995331193</v>
      </c>
      <c r="E45" s="20">
        <v>0.19020683661203999</v>
      </c>
      <c r="F45" s="20">
        <v>0</v>
      </c>
      <c r="G45" s="20">
        <v>0</v>
      </c>
      <c r="H45" s="20">
        <v>2.9832021678050999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94.497882352941005</v>
      </c>
      <c r="E46" s="20">
        <v>6.2004705882352997</v>
      </c>
      <c r="F46" s="20">
        <v>0</v>
      </c>
      <c r="G46" s="20">
        <v>0</v>
      </c>
      <c r="H46" s="20">
        <v>100.69835294118</v>
      </c>
    </row>
    <row r="47" spans="1:8" ht="16.95" customHeight="1" x14ac:dyDescent="0.3">
      <c r="A47" s="6"/>
      <c r="B47" s="9"/>
      <c r="C47" s="9" t="s">
        <v>44</v>
      </c>
      <c r="D47" s="20">
        <v>97.290877684134003</v>
      </c>
      <c r="E47" s="20">
        <v>6.3906774248472997</v>
      </c>
      <c r="F47" s="20">
        <v>0</v>
      </c>
      <c r="G47" s="20">
        <v>0</v>
      </c>
      <c r="H47" s="20">
        <v>103.68155510898001</v>
      </c>
    </row>
    <row r="48" spans="1:8" ht="16.95" customHeight="1" x14ac:dyDescent="0.3">
      <c r="A48" s="6"/>
      <c r="B48" s="9"/>
      <c r="C48" s="9" t="s">
        <v>45</v>
      </c>
      <c r="D48" s="20">
        <v>4961.8347618908001</v>
      </c>
      <c r="E48" s="20">
        <v>325.92454866720999</v>
      </c>
      <c r="F48" s="20">
        <v>0</v>
      </c>
      <c r="G48" s="20">
        <v>0</v>
      </c>
      <c r="H48" s="20">
        <v>5287.7593105581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0.45354834363527002</v>
      </c>
      <c r="H50" s="20">
        <v>0.45354834363527002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3.7177560853511999</v>
      </c>
      <c r="E51" s="20">
        <v>0.25318432021429998</v>
      </c>
      <c r="F51" s="20">
        <v>0</v>
      </c>
      <c r="G51" s="20">
        <v>0</v>
      </c>
      <c r="H51" s="20">
        <v>3.9709404055655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2.1295694531249998</v>
      </c>
      <c r="H52" s="20">
        <v>2.1295694531249998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7.0058823529412004</v>
      </c>
      <c r="H53" s="20">
        <v>7.0058823529412004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125.7861312</v>
      </c>
      <c r="E54" s="20">
        <v>8.2534463999999996</v>
      </c>
      <c r="F54" s="20">
        <v>0</v>
      </c>
      <c r="G54" s="20">
        <v>4.6058823529412001</v>
      </c>
      <c r="H54" s="20">
        <v>138.64545995294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144.20312222306001</v>
      </c>
      <c r="H55" s="20">
        <v>144.20312222306001</v>
      </c>
    </row>
    <row r="56" spans="1:8" ht="16.95" customHeight="1" x14ac:dyDescent="0.3">
      <c r="A56" s="6"/>
      <c r="B56" s="9"/>
      <c r="C56" s="9" t="s">
        <v>57</v>
      </c>
      <c r="D56" s="20">
        <v>129.50388728535</v>
      </c>
      <c r="E56" s="20">
        <v>8.5066307202143001</v>
      </c>
      <c r="F56" s="20">
        <v>0</v>
      </c>
      <c r="G56" s="20">
        <v>158.39800472571</v>
      </c>
      <c r="H56" s="20">
        <v>296.40852273127001</v>
      </c>
    </row>
    <row r="57" spans="1:8" ht="16.95" customHeight="1" x14ac:dyDescent="0.3">
      <c r="A57" s="6"/>
      <c r="B57" s="9"/>
      <c r="C57" s="9" t="s">
        <v>58</v>
      </c>
      <c r="D57" s="20">
        <v>5091.3386491762003</v>
      </c>
      <c r="E57" s="20">
        <v>334.43117938743001</v>
      </c>
      <c r="F57" s="20">
        <v>0</v>
      </c>
      <c r="G57" s="20">
        <v>158.39800472571</v>
      </c>
      <c r="H57" s="20">
        <v>5584.1678332892998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5091.3386491762003</v>
      </c>
      <c r="E61" s="20">
        <v>334.43117938743001</v>
      </c>
      <c r="F61" s="20">
        <v>0</v>
      </c>
      <c r="G61" s="20">
        <v>158.39800472571</v>
      </c>
      <c r="H61" s="20">
        <v>5584.1678332892998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8.5976662574559004</v>
      </c>
      <c r="H63" s="20">
        <v>8.5976662574559004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473.17911891288998</v>
      </c>
      <c r="H64" s="20">
        <v>473.17911891288998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481.77678517035002</v>
      </c>
      <c r="H65" s="20">
        <v>481.77678517035002</v>
      </c>
    </row>
    <row r="66" spans="1:8" ht="16.95" customHeight="1" x14ac:dyDescent="0.3">
      <c r="A66" s="6"/>
      <c r="B66" s="9"/>
      <c r="C66" s="9" t="s">
        <v>75</v>
      </c>
      <c r="D66" s="20">
        <v>5091.3386491762003</v>
      </c>
      <c r="E66" s="20">
        <v>334.43117938743001</v>
      </c>
      <c r="F66" s="20">
        <v>0</v>
      </c>
      <c r="G66" s="20">
        <v>640.17478989606002</v>
      </c>
      <c r="H66" s="20">
        <v>6065.9446184597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152.74015947528599</v>
      </c>
      <c r="E68" s="20">
        <f>E66 * 3%</f>
        <v>10.032935381622901</v>
      </c>
      <c r="F68" s="20">
        <f>F66 * 3%</f>
        <v>0</v>
      </c>
      <c r="G68" s="20">
        <f>G66 * 3%</f>
        <v>19.205243696881801</v>
      </c>
      <c r="H68" s="20">
        <f>SUM(D68:G68)</f>
        <v>181.97833855379071</v>
      </c>
    </row>
    <row r="69" spans="1:8" ht="16.95" customHeight="1" x14ac:dyDescent="0.3">
      <c r="A69" s="6"/>
      <c r="B69" s="9"/>
      <c r="C69" s="9" t="s">
        <v>71</v>
      </c>
      <c r="D69" s="20">
        <f>D68</f>
        <v>152.74015947528599</v>
      </c>
      <c r="E69" s="20">
        <f>E68</f>
        <v>10.032935381622901</v>
      </c>
      <c r="F69" s="20">
        <f>F68</f>
        <v>0</v>
      </c>
      <c r="G69" s="20">
        <f>G68</f>
        <v>19.205243696881801</v>
      </c>
      <c r="H69" s="20">
        <f>SUM(D69:G69)</f>
        <v>181.97833855379071</v>
      </c>
    </row>
    <row r="70" spans="1:8" ht="16.95" customHeight="1" x14ac:dyDescent="0.3">
      <c r="A70" s="6"/>
      <c r="B70" s="9"/>
      <c r="C70" s="9" t="s">
        <v>70</v>
      </c>
      <c r="D70" s="20">
        <f>D69 + D66</f>
        <v>5244.0788086514867</v>
      </c>
      <c r="E70" s="20">
        <f>E69 + E66</f>
        <v>344.46411476905291</v>
      </c>
      <c r="F70" s="20">
        <f>F69 + F66</f>
        <v>0</v>
      </c>
      <c r="G70" s="20">
        <f>G69 + G66</f>
        <v>659.3800335929418</v>
      </c>
      <c r="H70" s="20">
        <f>SUM(D70:G70)</f>
        <v>6247.9229570134812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1048.8157617302975</v>
      </c>
      <c r="E72" s="20">
        <f>E70 * 20%</f>
        <v>68.89282295381058</v>
      </c>
      <c r="F72" s="20">
        <f>F70 * 20%</f>
        <v>0</v>
      </c>
      <c r="G72" s="20">
        <f>G70 * 20%</f>
        <v>131.87600671858837</v>
      </c>
      <c r="H72" s="20">
        <f>SUM(D72:G72)</f>
        <v>1249.5845914026963</v>
      </c>
    </row>
    <row r="73" spans="1:8" ht="16.95" customHeight="1" x14ac:dyDescent="0.3">
      <c r="A73" s="6"/>
      <c r="B73" s="9"/>
      <c r="C73" s="9" t="s">
        <v>66</v>
      </c>
      <c r="D73" s="20">
        <f>D72</f>
        <v>1048.8157617302975</v>
      </c>
      <c r="E73" s="20">
        <f>E72</f>
        <v>68.89282295381058</v>
      </c>
      <c r="F73" s="20">
        <f>F72</f>
        <v>0</v>
      </c>
      <c r="G73" s="20">
        <f>G72</f>
        <v>131.87600671858837</v>
      </c>
      <c r="H73" s="20">
        <f>SUM(D73:G73)</f>
        <v>1249.5845914026963</v>
      </c>
    </row>
    <row r="74" spans="1:8" ht="16.95" customHeight="1" x14ac:dyDescent="0.3">
      <c r="A74" s="6"/>
      <c r="B74" s="9"/>
      <c r="C74" s="9" t="s">
        <v>65</v>
      </c>
      <c r="D74" s="20">
        <f>D73 + D70</f>
        <v>6292.8945703817844</v>
      </c>
      <c r="E74" s="20">
        <f>E73 + E70</f>
        <v>413.35693772286351</v>
      </c>
      <c r="F74" s="20">
        <f>F73 + F70</f>
        <v>0</v>
      </c>
      <c r="G74" s="20">
        <f>G73 + G70</f>
        <v>791.25604031153011</v>
      </c>
      <c r="H74" s="20">
        <f>SUM(D74:G74)</f>
        <v>7497.507548416178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139.64976655965</v>
      </c>
      <c r="E13" s="19">
        <v>9.5103418306020995</v>
      </c>
      <c r="F13" s="19">
        <v>0</v>
      </c>
      <c r="G13" s="19">
        <v>0</v>
      </c>
      <c r="H13" s="19">
        <v>149.16010839025</v>
      </c>
      <c r="J13" s="5"/>
    </row>
    <row r="14" spans="1:14" ht="16.95" customHeight="1" x14ac:dyDescent="0.3">
      <c r="A14" s="6"/>
      <c r="B14" s="9"/>
      <c r="C14" s="9" t="s">
        <v>85</v>
      </c>
      <c r="D14" s="19">
        <v>139.64976655965</v>
      </c>
      <c r="E14" s="19">
        <v>9.5103418306020995</v>
      </c>
      <c r="F14" s="19">
        <v>0</v>
      </c>
      <c r="G14" s="19">
        <v>0</v>
      </c>
      <c r="H14" s="19">
        <v>149.16010839025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0.45354834363527002</v>
      </c>
      <c r="H13" s="19">
        <v>0.45354834363527002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0.45354834363527002</v>
      </c>
      <c r="H14" s="19">
        <v>0.45354834363527002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8.5976662574559004</v>
      </c>
      <c r="H13" s="19">
        <v>8.5976662574559004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8.5976662574559004</v>
      </c>
      <c r="H14" s="19">
        <v>8.5976662574559004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4724.8941176470998</v>
      </c>
      <c r="E13" s="19">
        <v>310.02352941176002</v>
      </c>
      <c r="F13" s="19">
        <v>0</v>
      </c>
      <c r="G13" s="19">
        <v>0</v>
      </c>
      <c r="H13" s="19">
        <v>5034.9176470588</v>
      </c>
      <c r="J13" s="5"/>
    </row>
    <row r="14" spans="1:14" ht="16.95" customHeight="1" x14ac:dyDescent="0.3">
      <c r="A14" s="6"/>
      <c r="B14" s="9"/>
      <c r="C14" s="9" t="s">
        <v>85</v>
      </c>
      <c r="D14" s="19">
        <v>4724.8941176470998</v>
      </c>
      <c r="E14" s="19">
        <v>310.02352941176002</v>
      </c>
      <c r="F14" s="19">
        <v>0</v>
      </c>
      <c r="G14" s="19">
        <v>0</v>
      </c>
      <c r="H14" s="19">
        <v>5034.9176470588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7.0058823529412004</v>
      </c>
      <c r="H13" s="19">
        <v>7.0058823529412004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7.0058823529412004</v>
      </c>
      <c r="H14" s="19">
        <v>7.0058823529412004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473.17911891288998</v>
      </c>
      <c r="H13" s="19">
        <v>473.17911891288998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473.17911891288998</v>
      </c>
      <c r="H14" s="19">
        <v>473.17911891288998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13" zoomScale="75" zoomScaleNormal="87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149.16010839025</v>
      </c>
      <c r="E3" s="41"/>
      <c r="F3" s="41"/>
      <c r="G3" s="41"/>
      <c r="H3" s="48"/>
    </row>
    <row r="4" spans="1:8" x14ac:dyDescent="0.3">
      <c r="A4" s="96" t="s">
        <v>107</v>
      </c>
      <c r="B4" s="42" t="s">
        <v>108</v>
      </c>
      <c r="C4" s="45"/>
      <c r="D4" s="43">
        <v>139.64976655965</v>
      </c>
      <c r="E4" s="41"/>
      <c r="F4" s="41"/>
      <c r="G4" s="41"/>
      <c r="H4" s="48"/>
    </row>
    <row r="5" spans="1:8" x14ac:dyDescent="0.3">
      <c r="A5" s="96"/>
      <c r="B5" s="42" t="s">
        <v>109</v>
      </c>
      <c r="C5" s="37"/>
      <c r="D5" s="43">
        <v>9.5103418306020995</v>
      </c>
      <c r="E5" s="41"/>
      <c r="F5" s="41"/>
      <c r="G5" s="41"/>
      <c r="H5" s="47"/>
    </row>
    <row r="6" spans="1:8" x14ac:dyDescent="0.3">
      <c r="A6" s="99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6" t="s">
        <v>113</v>
      </c>
      <c r="D8" s="44">
        <v>149.16010839025</v>
      </c>
      <c r="E8" s="41">
        <v>1.4999999999999999E-2</v>
      </c>
      <c r="F8" s="41" t="s">
        <v>112</v>
      </c>
      <c r="G8" s="44">
        <v>9944.0072260168999</v>
      </c>
      <c r="H8" s="47"/>
    </row>
    <row r="9" spans="1:8" x14ac:dyDescent="0.3">
      <c r="A9" s="100">
        <v>1</v>
      </c>
      <c r="B9" s="42" t="s">
        <v>108</v>
      </c>
      <c r="C9" s="96"/>
      <c r="D9" s="44">
        <v>139.64976655965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109</v>
      </c>
      <c r="C10" s="96"/>
      <c r="D10" s="44">
        <v>9.5103418306020995</v>
      </c>
      <c r="E10" s="41"/>
      <c r="F10" s="41"/>
      <c r="G10" s="41"/>
      <c r="H10" s="99"/>
    </row>
    <row r="11" spans="1:8" x14ac:dyDescent="0.3">
      <c r="A11" s="96"/>
      <c r="B11" s="42" t="s">
        <v>110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111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48</v>
      </c>
      <c r="B13" s="95"/>
      <c r="C13" s="37"/>
      <c r="D13" s="43">
        <v>7.4594306965764998</v>
      </c>
      <c r="E13" s="41"/>
      <c r="F13" s="41"/>
      <c r="G13" s="41"/>
      <c r="H13" s="47"/>
    </row>
    <row r="14" spans="1:8" x14ac:dyDescent="0.3">
      <c r="A14" s="96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111</v>
      </c>
      <c r="C17" s="37"/>
      <c r="D17" s="43">
        <v>0.45354834363527002</v>
      </c>
      <c r="E17" s="41"/>
      <c r="F17" s="41"/>
      <c r="G17" s="41"/>
      <c r="H17" s="47"/>
    </row>
    <row r="18" spans="1:8" x14ac:dyDescent="0.3">
      <c r="A18" s="97" t="s">
        <v>87</v>
      </c>
      <c r="B18" s="98"/>
      <c r="C18" s="96" t="s">
        <v>113</v>
      </c>
      <c r="D18" s="44">
        <v>0.45354834363527002</v>
      </c>
      <c r="E18" s="41">
        <v>1.4999999999999999E-2</v>
      </c>
      <c r="F18" s="41" t="s">
        <v>112</v>
      </c>
      <c r="G18" s="44">
        <v>30.236556242351998</v>
      </c>
      <c r="H18" s="47"/>
    </row>
    <row r="19" spans="1:8" x14ac:dyDescent="0.3">
      <c r="A19" s="100">
        <v>1</v>
      </c>
      <c r="B19" s="42" t="s">
        <v>108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109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110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111</v>
      </c>
      <c r="C22" s="96"/>
      <c r="D22" s="44">
        <v>0.45354834363527002</v>
      </c>
      <c r="E22" s="41"/>
      <c r="F22" s="41"/>
      <c r="G22" s="41"/>
      <c r="H22" s="99"/>
    </row>
    <row r="23" spans="1:8" x14ac:dyDescent="0.3">
      <c r="A23" s="96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111</v>
      </c>
      <c r="C26" s="37"/>
      <c r="D26" s="43">
        <v>7.4594306965764998</v>
      </c>
      <c r="E26" s="41"/>
      <c r="F26" s="41"/>
      <c r="G26" s="41"/>
      <c r="H26" s="47"/>
    </row>
    <row r="27" spans="1:8" x14ac:dyDescent="0.3">
      <c r="A27" s="97" t="s">
        <v>96</v>
      </c>
      <c r="B27" s="98"/>
      <c r="C27" s="96" t="s">
        <v>117</v>
      </c>
      <c r="D27" s="44">
        <v>7.0058823529412004</v>
      </c>
      <c r="E27" s="41">
        <v>0.12</v>
      </c>
      <c r="F27" s="41" t="s">
        <v>112</v>
      </c>
      <c r="G27" s="44">
        <v>58.382352941176002</v>
      </c>
      <c r="H27" s="47"/>
    </row>
    <row r="28" spans="1:8" x14ac:dyDescent="0.3">
      <c r="A28" s="100">
        <v>1</v>
      </c>
      <c r="B28" s="42" t="s">
        <v>108</v>
      </c>
      <c r="C28" s="96"/>
      <c r="D28" s="44">
        <v>0</v>
      </c>
      <c r="E28" s="41"/>
      <c r="F28" s="41"/>
      <c r="G28" s="41"/>
      <c r="H28" s="99" t="s">
        <v>116</v>
      </c>
    </row>
    <row r="29" spans="1:8" x14ac:dyDescent="0.3">
      <c r="A29" s="96"/>
      <c r="B29" s="42" t="s">
        <v>109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110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111</v>
      </c>
      <c r="C31" s="96"/>
      <c r="D31" s="44">
        <v>7.0058823529412004</v>
      </c>
      <c r="E31" s="41"/>
      <c r="F31" s="41"/>
      <c r="G31" s="41"/>
      <c r="H31" s="99"/>
    </row>
    <row r="32" spans="1:8" ht="24.6" x14ac:dyDescent="0.3">
      <c r="A32" s="94" t="s">
        <v>64</v>
      </c>
      <c r="B32" s="95"/>
      <c r="C32" s="37"/>
      <c r="D32" s="43">
        <v>8.5976662574559004</v>
      </c>
      <c r="E32" s="41"/>
      <c r="F32" s="41"/>
      <c r="G32" s="41"/>
      <c r="H32" s="47"/>
    </row>
    <row r="33" spans="1:8" x14ac:dyDescent="0.3">
      <c r="A33" s="96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111</v>
      </c>
      <c r="C36" s="37"/>
      <c r="D36" s="43">
        <v>8.5976662574559004</v>
      </c>
      <c r="E36" s="41"/>
      <c r="F36" s="41"/>
      <c r="G36" s="41"/>
      <c r="H36" s="47"/>
    </row>
    <row r="37" spans="1:8" x14ac:dyDescent="0.3">
      <c r="A37" s="97" t="s">
        <v>64</v>
      </c>
      <c r="B37" s="98"/>
      <c r="C37" s="96" t="s">
        <v>113</v>
      </c>
      <c r="D37" s="44">
        <v>8.5976662574559004</v>
      </c>
      <c r="E37" s="41">
        <v>1.4999999999999999E-2</v>
      </c>
      <c r="F37" s="41" t="s">
        <v>112</v>
      </c>
      <c r="G37" s="44">
        <v>573.17775049705995</v>
      </c>
      <c r="H37" s="47"/>
    </row>
    <row r="38" spans="1:8" x14ac:dyDescent="0.3">
      <c r="A38" s="100">
        <v>1</v>
      </c>
      <c r="B38" s="42" t="s">
        <v>108</v>
      </c>
      <c r="C38" s="96"/>
      <c r="D38" s="44">
        <v>0</v>
      </c>
      <c r="E38" s="41"/>
      <c r="F38" s="41"/>
      <c r="G38" s="41"/>
      <c r="H38" s="99" t="s">
        <v>25</v>
      </c>
    </row>
    <row r="39" spans="1:8" x14ac:dyDescent="0.3">
      <c r="A39" s="96"/>
      <c r="B39" s="42" t="s">
        <v>109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110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111</v>
      </c>
      <c r="C41" s="96"/>
      <c r="D41" s="44">
        <v>8.5976662574559004</v>
      </c>
      <c r="E41" s="41"/>
      <c r="F41" s="41"/>
      <c r="G41" s="41"/>
      <c r="H41" s="99"/>
    </row>
    <row r="42" spans="1:8" ht="24.6" x14ac:dyDescent="0.3">
      <c r="A42" s="94" t="s">
        <v>91</v>
      </c>
      <c r="B42" s="95"/>
      <c r="C42" s="37"/>
      <c r="D42" s="43">
        <v>5034.9176470588</v>
      </c>
      <c r="E42" s="41"/>
      <c r="F42" s="41"/>
      <c r="G42" s="41"/>
      <c r="H42" s="47"/>
    </row>
    <row r="43" spans="1:8" x14ac:dyDescent="0.3">
      <c r="A43" s="96" t="s">
        <v>119</v>
      </c>
      <c r="B43" s="42" t="s">
        <v>108</v>
      </c>
      <c r="C43" s="37"/>
      <c r="D43" s="43">
        <v>4724.8941176470998</v>
      </c>
      <c r="E43" s="41"/>
      <c r="F43" s="41"/>
      <c r="G43" s="41"/>
      <c r="H43" s="47"/>
    </row>
    <row r="44" spans="1:8" x14ac:dyDescent="0.3">
      <c r="A44" s="96"/>
      <c r="B44" s="42" t="s">
        <v>109</v>
      </c>
      <c r="C44" s="37"/>
      <c r="D44" s="43">
        <v>310.02352941176002</v>
      </c>
      <c r="E44" s="41"/>
      <c r="F44" s="41"/>
      <c r="G44" s="41"/>
      <c r="H44" s="47"/>
    </row>
    <row r="45" spans="1:8" x14ac:dyDescent="0.3">
      <c r="A45" s="96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93</v>
      </c>
      <c r="B47" s="98"/>
      <c r="C47" s="96" t="s">
        <v>117</v>
      </c>
      <c r="D47" s="44">
        <v>5034.9176470588</v>
      </c>
      <c r="E47" s="41">
        <v>0.12</v>
      </c>
      <c r="F47" s="41" t="s">
        <v>112</v>
      </c>
      <c r="G47" s="44">
        <v>41957.647058823997</v>
      </c>
      <c r="H47" s="47"/>
    </row>
    <row r="48" spans="1:8" x14ac:dyDescent="0.3">
      <c r="A48" s="100">
        <v>1</v>
      </c>
      <c r="B48" s="42" t="s">
        <v>108</v>
      </c>
      <c r="C48" s="96"/>
      <c r="D48" s="44">
        <v>4724.8941176470998</v>
      </c>
      <c r="E48" s="41"/>
      <c r="F48" s="41"/>
      <c r="G48" s="41"/>
      <c r="H48" s="99" t="s">
        <v>116</v>
      </c>
    </row>
    <row r="49" spans="1:8" x14ac:dyDescent="0.3">
      <c r="A49" s="96"/>
      <c r="B49" s="42" t="s">
        <v>109</v>
      </c>
      <c r="C49" s="96"/>
      <c r="D49" s="44">
        <v>310.02352941176002</v>
      </c>
      <c r="E49" s="41"/>
      <c r="F49" s="41"/>
      <c r="G49" s="41"/>
      <c r="H49" s="99"/>
    </row>
    <row r="50" spans="1:8" x14ac:dyDescent="0.3">
      <c r="A50" s="96"/>
      <c r="B50" s="42" t="s">
        <v>110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111</v>
      </c>
      <c r="C51" s="96"/>
      <c r="D51" s="44">
        <v>0</v>
      </c>
      <c r="E51" s="41"/>
      <c r="F51" s="41"/>
      <c r="G51" s="41"/>
      <c r="H51" s="99"/>
    </row>
    <row r="52" spans="1:8" ht="24.6" x14ac:dyDescent="0.3">
      <c r="A52" s="94" t="s">
        <v>98</v>
      </c>
      <c r="B52" s="95"/>
      <c r="C52" s="37"/>
      <c r="D52" s="43">
        <v>473.17911891288998</v>
      </c>
      <c r="E52" s="41"/>
      <c r="F52" s="41"/>
      <c r="G52" s="41"/>
      <c r="H52" s="47"/>
    </row>
    <row r="53" spans="1:8" x14ac:dyDescent="0.3">
      <c r="A53" s="96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111</v>
      </c>
      <c r="C56" s="37"/>
      <c r="D56" s="43">
        <v>473.17911891288998</v>
      </c>
      <c r="E56" s="41"/>
      <c r="F56" s="41"/>
      <c r="G56" s="41"/>
      <c r="H56" s="47"/>
    </row>
    <row r="57" spans="1:8" x14ac:dyDescent="0.3">
      <c r="A57" s="97" t="s">
        <v>98</v>
      </c>
      <c r="B57" s="98"/>
      <c r="C57" s="96" t="s">
        <v>117</v>
      </c>
      <c r="D57" s="44">
        <v>473.17911891288998</v>
      </c>
      <c r="E57" s="41">
        <v>0.12</v>
      </c>
      <c r="F57" s="41" t="s">
        <v>112</v>
      </c>
      <c r="G57" s="44">
        <v>3943.1593242741001</v>
      </c>
      <c r="H57" s="47"/>
    </row>
    <row r="58" spans="1:8" x14ac:dyDescent="0.3">
      <c r="A58" s="100">
        <v>1</v>
      </c>
      <c r="B58" s="42" t="s">
        <v>108</v>
      </c>
      <c r="C58" s="96"/>
      <c r="D58" s="44">
        <v>0</v>
      </c>
      <c r="E58" s="41"/>
      <c r="F58" s="41"/>
      <c r="G58" s="41"/>
      <c r="H58" s="99" t="s">
        <v>116</v>
      </c>
    </row>
    <row r="59" spans="1:8" x14ac:dyDescent="0.3">
      <c r="A59" s="96"/>
      <c r="B59" s="42" t="s">
        <v>109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110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111</v>
      </c>
      <c r="C61" s="96"/>
      <c r="D61" s="44">
        <v>473.17911891288998</v>
      </c>
      <c r="E61" s="41"/>
      <c r="F61" s="41"/>
      <c r="G61" s="41"/>
      <c r="H61" s="99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3" t="s">
        <v>121</v>
      </c>
      <c r="B64" s="93"/>
      <c r="C64" s="93"/>
      <c r="D64" s="93"/>
      <c r="E64" s="93"/>
      <c r="F64" s="93"/>
      <c r="G64" s="93"/>
      <c r="H64" s="93"/>
    </row>
    <row r="65" spans="1:8" x14ac:dyDescent="0.3">
      <c r="A65" s="93" t="s">
        <v>122</v>
      </c>
      <c r="B65" s="93"/>
      <c r="C65" s="93"/>
      <c r="D65" s="93"/>
      <c r="E65" s="93"/>
      <c r="F65" s="93"/>
      <c r="G65" s="93"/>
      <c r="H65" s="93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2025-11-18T01:58:36Z</dcterms:modified>
</cp:coreProperties>
</file>